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D:\★장다솔\★재무계약팀\1. 계약\2. 나라장터 입찰\25-029호_(RS) 폴란드 PDH-PP 사업 투자자산 리스크 서베이(신규)\0. 계획 보고\붙임4. 입찰 관련 양식(25-029호, 폴란드 RS_신규)\"/>
    </mc:Choice>
  </mc:AlternateContent>
  <xr:revisionPtr revIDLastSave="0" documentId="13_ncr:1_{86FEEA87-BBFC-4E40-B1CE-CA4752DC984F}" xr6:coauthVersionLast="47" xr6:coauthVersionMax="47" xr10:uidLastSave="{00000000-0000-0000-0000-000000000000}"/>
  <bookViews>
    <workbookView xWindow="-120" yWindow="-120" windowWidth="29040" windowHeight="15720" tabRatio="598" xr2:uid="{00000000-000D-0000-FFFF-FFFF00000000}"/>
  </bookViews>
  <sheets>
    <sheet name="자체정량평가표" sheetId="2" r:id="rId1"/>
  </sheets>
  <definedNames>
    <definedName name="_xlnm.Print_Area" localSheetId="0">자체정량평가표!$A$1:$M$39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2" l="1"/>
  <c r="C38" i="2"/>
  <c r="H10" i="2"/>
  <c r="H15" i="2" l="1"/>
  <c r="H16" i="2"/>
  <c r="H17" i="2"/>
  <c r="H14" i="2"/>
  <c r="H11" i="2"/>
  <c r="H12" i="2"/>
  <c r="H13" i="2"/>
  <c r="I30" i="2" l="1"/>
  <c r="I29" i="2"/>
  <c r="H28" i="2" l="1"/>
  <c r="I28" i="2" s="1"/>
  <c r="H27" i="2"/>
  <c r="I27" i="2" s="1"/>
  <c r="H26" i="2" l="1"/>
  <c r="I26" i="2" s="1"/>
  <c r="H25" i="2" l="1"/>
  <c r="H24" i="2"/>
  <c r="I24" i="2" l="1"/>
  <c r="I25" i="2"/>
  <c r="I23" i="2"/>
  <c r="J23" i="2" l="1"/>
  <c r="L23" i="2" s="1"/>
  <c r="M23" i="2" s="1"/>
  <c r="I31" i="2"/>
  <c r="G36" i="2"/>
  <c r="H36" i="2" s="1"/>
  <c r="G37" i="2" l="1"/>
  <c r="H37" i="2" s="1"/>
  <c r="H38" i="2" s="1"/>
  <c r="D6" i="2" l="1"/>
  <c r="K18" i="2" l="1"/>
  <c r="K31" i="2" l="1"/>
  <c r="I14" i="2" l="1"/>
  <c r="I10" i="2"/>
  <c r="M31" i="2" l="1"/>
  <c r="D5" i="2" s="1"/>
  <c r="J10" i="2"/>
  <c r="L10" i="2" s="1"/>
  <c r="M10" i="2" s="1"/>
  <c r="J14" i="2"/>
  <c r="L14" i="2" s="1"/>
  <c r="M14" i="2" s="1"/>
  <c r="M18" i="2" l="1"/>
  <c r="D4" i="2" s="1"/>
  <c r="E4" i="2" s="1"/>
</calcChain>
</file>

<file path=xl/sharedStrings.xml><?xml version="1.0" encoding="utf-8"?>
<sst xmlns="http://schemas.openxmlformats.org/spreadsheetml/2006/main" count="110" uniqueCount="78">
  <si>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</si>
  <si>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</si>
  <si>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</si>
  <si>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</si>
  <si>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</si>
  <si>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</si>
  <si>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</si>
  <si>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</si>
  <si>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</si>
  <si>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</si>
  <si>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</si>
  <si>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</si>
  <si>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</si>
  <si>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</si>
  <si>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</si>
  <si>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</si>
  <si>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</si>
  <si>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</si>
  <si>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</si>
  <si>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</si>
  <si>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</si>
  <si>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</si>
  <si>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</si>
  <si>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</si>
  <si>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</si>
  <si>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</si>
  <si>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</si>
  <si>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</si>
  <si>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</si>
  <si>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</si>
  <si>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</si>
  <si>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</si>
  <si>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</si>
  <si>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</si>
  <si>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</si>
  <si>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</si>
  <si>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</si>
  <si>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</si>
  <si>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</si>
  <si>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</si>
  <si>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</si>
  <si>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</si>
  <si>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</si>
  <si>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</si>
  <si>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</si>
  <si>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</si>
  <si>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</si>
  <si>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</si>
  <si>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</si>
  <si>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</si>
  <si>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</si>
  <si>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</si>
  <si>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</si>
  <si>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</si>
  <si>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</si>
  <si>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</si>
  <si>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</si>
  <si>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</si>
  <si>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</si>
  <si>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</si>
  <si>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F-1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</si>
  <si>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</si>
  <si>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</si>
  <si>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</si>
  <si>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</si>
  <si>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</si>
  <si>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</si>
  <si>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재무분야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</si>
  <si>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</si>
  <si>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</si>
  <si>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</si>
  <si>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</si>
  <si>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K-1</t>
    <phoneticPr fontId="16" type="noConversion"/>
  </si>
  <si>
    <t>폴란드 PDHPP 사업 리스크 서베이</t>
    <phoneticPr fontId="16" type="noConversion"/>
  </si>
  <si>
    <t>시장분야</t>
    <phoneticPr fontId="16" type="noConversion"/>
  </si>
  <si>
    <t>시장분야</t>
    <phoneticPr fontId="16" type="noConversion"/>
  </si>
  <si>
    <t>시장분야</t>
    <phoneticPr fontId="16" type="noConversion"/>
  </si>
  <si>
    <t>OO회사/ OO회사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</si>
</sst>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12">
    <xf numFmtId="0" fontId="0" fillId="0" borderId="0" xfId="0">
      <alignment vertical="center"/>
    </xf>
    <xf numFmtId="41" fontId="0" fillId="0" borderId="0" xfId="2" applyFo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1" fontId="0" fillId="2" borderId="5" xfId="2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1" fontId="2" fillId="0" borderId="0" xfId="2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2" applyFont="1">
      <alignment vertical="center"/>
    </xf>
    <xf numFmtId="176" fontId="5" fillId="0" borderId="0" xfId="1" applyNumberFormat="1" applyFont="1" applyAlignment="1">
      <alignment horizontal="center" vertical="center"/>
    </xf>
    <xf numFmtId="41" fontId="5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5" borderId="13" xfId="0" applyFill="1" applyBorder="1">
      <alignment vertical="center"/>
    </xf>
    <xf numFmtId="0" fontId="0" fillId="5" borderId="14" xfId="0" applyFill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7" fontId="0" fillId="0" borderId="20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Font="1">
      <alignment vertical="center"/>
    </xf>
    <xf numFmtId="9" fontId="2" fillId="0" borderId="0" xfId="0" applyNumberFormat="1" applyFont="1">
      <alignment vertical="center"/>
    </xf>
    <xf numFmtId="41" fontId="19" fillId="0" borderId="0" xfId="2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2" borderId="19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Font="1" applyBorder="1" applyAlignment="1">
      <alignment horizontal="center" vertical="center"/>
    </xf>
    <xf numFmtId="9" fontId="7" fillId="3" borderId="4" xfId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1" fontId="5" fillId="0" borderId="20" xfId="2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5" fillId="0" borderId="20" xfId="2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9" fontId="0" fillId="0" borderId="20" xfId="1" applyFont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9" fontId="17" fillId="0" borderId="20" xfId="1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76" fontId="0" fillId="0" borderId="12" xfId="1" applyNumberFormat="1" applyFon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41" fontId="0" fillId="0" borderId="20" xfId="0" applyNumberForma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0" fillId="3" borderId="20" xfId="0" applyNumberForma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showGridLines="0" tabSelected="1" zoomScale="70" zoomScaleNormal="70" zoomScaleSheetLayoutView="75" workbookViewId="0">
      <pane ySplit="6" topLeftCell="A7" activePane="bottomLeft" state="frozen"/>
      <selection pane="bottomLeft" sqref="A1:E1"/>
    </sheetView>
  </sheetViews>
  <sheetFormatPr defaultColWidth="8.625" defaultRowHeight="16.5" x14ac:dyDescent="0.3"/>
  <cols>
    <col min="2" max="2" width="20.75" customWidth="1"/>
    <col min="3" max="3" width="11" bestFit="1" customWidth="1"/>
    <col min="4" max="4" width="62.5" customWidth="1"/>
    <col min="5" max="5" width="17.125" bestFit="1" customWidth="1"/>
    <col min="6" max="6" width="23.75" customWidth="1"/>
    <col min="7" max="7" width="26.75" customWidth="1"/>
    <col min="8" max="8" width="19.75" bestFit="1" customWidth="1"/>
    <col min="9" max="9" width="25.625" customWidth="1"/>
    <col min="10" max="10" width="20.875" customWidth="1"/>
    <col min="11" max="11" width="11.625" bestFit="1" customWidth="1"/>
    <col min="12" max="12" width="19.25" customWidth="1"/>
    <col min="13" max="13" width="13.75" customWidth="1"/>
    <col min="14" max="14" width="15.875" bestFit="1" customWidth="1"/>
    <col min="15" max="15" width="13" bestFit="1" customWidth="1"/>
  </cols>
  <sheetData>
    <row r="1" spans="1:13" ht="30" customHeight="1" x14ac:dyDescent="0.3">
      <c r="A1" s="95" t="s">
        <v>73</v>
      </c>
      <c r="B1" s="96"/>
      <c r="C1" s="96"/>
      <c r="D1" s="96"/>
      <c r="E1" s="96"/>
      <c r="G1" s="52" t="s">
        <v>28</v>
      </c>
      <c r="H1" s="49">
        <v>290000000</v>
      </c>
      <c r="I1" t="s">
        <v>16</v>
      </c>
      <c r="J1" s="39" t="s">
        <v>41</v>
      </c>
    </row>
    <row r="2" spans="1:13" ht="30" customHeight="1" x14ac:dyDescent="0.3">
      <c r="A2" t="s">
        <v>33</v>
      </c>
      <c r="B2" s="97" t="s">
        <v>77</v>
      </c>
      <c r="C2" s="98"/>
      <c r="D2" s="98"/>
      <c r="E2" s="98"/>
      <c r="F2" s="8"/>
      <c r="G2" s="51"/>
    </row>
    <row r="3" spans="1:13" ht="30" customHeight="1" x14ac:dyDescent="0.3">
      <c r="A3" s="99" t="s">
        <v>31</v>
      </c>
      <c r="B3" s="99"/>
      <c r="C3" s="45" t="s">
        <v>11</v>
      </c>
      <c r="D3" s="45" t="s">
        <v>29</v>
      </c>
      <c r="E3" s="45" t="s">
        <v>12</v>
      </c>
      <c r="F3" s="8"/>
      <c r="G3" s="62"/>
      <c r="H3" s="50"/>
    </row>
    <row r="4" spans="1:13" ht="30" customHeight="1" x14ac:dyDescent="0.3">
      <c r="A4" s="100" t="s">
        <v>21</v>
      </c>
      <c r="B4" s="100"/>
      <c r="C4" s="32">
        <v>12</v>
      </c>
      <c r="D4" s="33">
        <f>M18</f>
        <v>12</v>
      </c>
      <c r="E4" s="101">
        <f>SUM(D4:D6)</f>
        <v>30</v>
      </c>
      <c r="F4" s="8"/>
      <c r="G4" s="51"/>
      <c r="H4" s="50"/>
    </row>
    <row r="5" spans="1:13" ht="30" customHeight="1" x14ac:dyDescent="0.3">
      <c r="A5" s="100" t="s">
        <v>8</v>
      </c>
      <c r="B5" s="100"/>
      <c r="C5" s="32">
        <v>10</v>
      </c>
      <c r="D5" s="33">
        <f>+M31</f>
        <v>10</v>
      </c>
      <c r="E5" s="102"/>
      <c r="F5" s="8"/>
      <c r="G5" s="51"/>
      <c r="H5" s="50"/>
    </row>
    <row r="6" spans="1:13" ht="30" customHeight="1" x14ac:dyDescent="0.3">
      <c r="A6" s="100" t="s">
        <v>24</v>
      </c>
      <c r="B6" s="100"/>
      <c r="C6" s="32">
        <v>8</v>
      </c>
      <c r="D6" s="33">
        <f>H38</f>
        <v>8</v>
      </c>
      <c r="E6" s="102"/>
      <c r="F6" s="8"/>
      <c r="G6" s="51"/>
      <c r="H6" s="50"/>
    </row>
    <row r="7" spans="1:13" ht="30" customHeight="1" x14ac:dyDescent="0.3">
      <c r="A7" s="9"/>
      <c r="B7" s="10"/>
      <c r="C7" s="10"/>
      <c r="D7" s="10"/>
      <c r="E7" s="10"/>
      <c r="F7" s="8"/>
      <c r="G7" s="11"/>
    </row>
    <row r="8" spans="1:13" ht="24.95" customHeight="1" x14ac:dyDescent="0.3">
      <c r="A8" s="103" t="s">
        <v>34</v>
      </c>
      <c r="B8" s="104"/>
      <c r="C8" s="105"/>
      <c r="D8" s="106" t="s">
        <v>9</v>
      </c>
      <c r="E8" s="106"/>
      <c r="F8" s="106"/>
      <c r="G8" s="106"/>
      <c r="H8" s="106"/>
      <c r="I8" s="106"/>
      <c r="J8" s="106"/>
      <c r="K8" s="106"/>
      <c r="L8" s="106"/>
      <c r="M8" s="107"/>
    </row>
    <row r="9" spans="1:13" ht="51" customHeight="1" x14ac:dyDescent="0.3">
      <c r="A9" s="28" t="s">
        <v>18</v>
      </c>
      <c r="B9" s="20" t="s">
        <v>10</v>
      </c>
      <c r="C9" s="29" t="s">
        <v>30</v>
      </c>
      <c r="D9" s="30" t="s">
        <v>32</v>
      </c>
      <c r="E9" s="3" t="s">
        <v>25</v>
      </c>
      <c r="F9" s="20" t="s">
        <v>22</v>
      </c>
      <c r="G9" s="35" t="s">
        <v>39</v>
      </c>
      <c r="H9" s="20" t="s">
        <v>26</v>
      </c>
      <c r="I9" s="36" t="s">
        <v>40</v>
      </c>
      <c r="J9" s="37" t="s">
        <v>42</v>
      </c>
      <c r="K9" s="35" t="s">
        <v>6</v>
      </c>
      <c r="L9" s="36" t="s">
        <v>1</v>
      </c>
      <c r="M9" s="38" t="s">
        <v>7</v>
      </c>
    </row>
    <row r="10" spans="1:13" ht="35.1" customHeight="1" x14ac:dyDescent="0.3">
      <c r="A10" s="91" t="s">
        <v>74</v>
      </c>
      <c r="B10" s="79" t="s">
        <v>61</v>
      </c>
      <c r="C10" s="79" t="s">
        <v>51</v>
      </c>
      <c r="D10" s="68" t="s">
        <v>50</v>
      </c>
      <c r="E10" s="68" t="s">
        <v>52</v>
      </c>
      <c r="F10" s="69">
        <v>831668640</v>
      </c>
      <c r="G10" s="70">
        <v>0.47810000000000002</v>
      </c>
      <c r="H10" s="71">
        <f t="shared" ref="H10" si="0">G10*F10</f>
        <v>397620776.78400004</v>
      </c>
      <c r="I10" s="108">
        <f>SUM(H10:H13)</f>
        <v>860725276.78400004</v>
      </c>
      <c r="J10" s="80">
        <f>I10/H$1</f>
        <v>2.9680181958068967</v>
      </c>
      <c r="K10" s="81">
        <v>4</v>
      </c>
      <c r="L10" s="82">
        <f>IF(AND(J10&gt;=1),1,IF(AND(J10&lt;1,J10&gt;=0.7),0.9,IF(AND(J10&lt;0.7,J10&gt;=0.4),0.8,0.7)))</f>
        <v>1</v>
      </c>
      <c r="M10" s="111">
        <f>K10*L10</f>
        <v>4</v>
      </c>
    </row>
    <row r="11" spans="1:13" ht="35.1" customHeight="1" x14ac:dyDescent="0.3">
      <c r="A11" s="91"/>
      <c r="B11" s="79"/>
      <c r="C11" s="79"/>
      <c r="D11" s="68" t="s">
        <v>50</v>
      </c>
      <c r="E11" s="68" t="s">
        <v>53</v>
      </c>
      <c r="F11" s="69">
        <v>467875000</v>
      </c>
      <c r="G11" s="70">
        <v>0.4</v>
      </c>
      <c r="H11" s="71">
        <f t="shared" ref="H11:H13" si="1">F11*G11</f>
        <v>187150000</v>
      </c>
      <c r="I11" s="108"/>
      <c r="J11" s="80"/>
      <c r="K11" s="81"/>
      <c r="L11" s="82"/>
      <c r="M11" s="111"/>
    </row>
    <row r="12" spans="1:13" ht="35.1" customHeight="1" x14ac:dyDescent="0.3">
      <c r="A12" s="91"/>
      <c r="B12" s="79"/>
      <c r="C12" s="79"/>
      <c r="D12" s="68" t="s">
        <v>50</v>
      </c>
      <c r="E12" s="68" t="s">
        <v>54</v>
      </c>
      <c r="F12" s="69">
        <v>1221000000</v>
      </c>
      <c r="G12" s="70">
        <v>4.5045045045045043E-2</v>
      </c>
      <c r="H12" s="71">
        <f t="shared" si="1"/>
        <v>55000000</v>
      </c>
      <c r="I12" s="108"/>
      <c r="J12" s="80"/>
      <c r="K12" s="81"/>
      <c r="L12" s="82"/>
      <c r="M12" s="111"/>
    </row>
    <row r="13" spans="1:13" ht="35.1" customHeight="1" x14ac:dyDescent="0.3">
      <c r="A13" s="91"/>
      <c r="B13" s="79"/>
      <c r="C13" s="79"/>
      <c r="D13" s="68" t="s">
        <v>50</v>
      </c>
      <c r="E13" s="68" t="s">
        <v>55</v>
      </c>
      <c r="F13" s="69">
        <v>220954500</v>
      </c>
      <c r="G13" s="70">
        <v>1</v>
      </c>
      <c r="H13" s="71">
        <f t="shared" si="1"/>
        <v>220954500</v>
      </c>
      <c r="I13" s="108"/>
      <c r="J13" s="80"/>
      <c r="K13" s="81"/>
      <c r="L13" s="82"/>
      <c r="M13" s="111"/>
    </row>
    <row r="14" spans="1:13" ht="35.1" customHeight="1" x14ac:dyDescent="0.3">
      <c r="A14" s="91" t="s">
        <v>67</v>
      </c>
      <c r="B14" s="79" t="s">
        <v>61</v>
      </c>
      <c r="C14" s="79" t="s">
        <v>51</v>
      </c>
      <c r="D14" s="68" t="s">
        <v>50</v>
      </c>
      <c r="E14" s="68" t="s">
        <v>56</v>
      </c>
      <c r="F14" s="69">
        <v>251000000</v>
      </c>
      <c r="G14" s="70">
        <v>1</v>
      </c>
      <c r="H14" s="71">
        <f>G14*F14</f>
        <v>251000000</v>
      </c>
      <c r="I14" s="109">
        <f>SUM(H14:H17)</f>
        <v>21041109800</v>
      </c>
      <c r="J14" s="80">
        <f>I14/H$1</f>
        <v>72.555551034482761</v>
      </c>
      <c r="K14" s="81">
        <v>8</v>
      </c>
      <c r="L14" s="82">
        <f t="shared" ref="L14" si="2">IF(AND(J14&gt;=1),1,IF(AND(J14&lt;1,J14&gt;=0.7),0.9,IF(AND(J14&lt;0.7,J14&gt;=0.4),0.8,0.7)))</f>
        <v>1</v>
      </c>
      <c r="M14" s="111">
        <f t="shared" ref="M14" si="3">K14*L14</f>
        <v>8</v>
      </c>
    </row>
    <row r="15" spans="1:13" ht="35.1" customHeight="1" x14ac:dyDescent="0.3">
      <c r="A15" s="91"/>
      <c r="B15" s="79"/>
      <c r="C15" s="79"/>
      <c r="D15" s="68" t="s">
        <v>50</v>
      </c>
      <c r="E15" s="68" t="s">
        <v>57</v>
      </c>
      <c r="F15" s="69">
        <v>20275000000</v>
      </c>
      <c r="G15" s="70">
        <v>1</v>
      </c>
      <c r="H15" s="71">
        <f t="shared" ref="H15:H17" si="4">G15*F15</f>
        <v>20275000000</v>
      </c>
      <c r="I15" s="109"/>
      <c r="J15" s="80"/>
      <c r="K15" s="81"/>
      <c r="L15" s="82"/>
      <c r="M15" s="111"/>
    </row>
    <row r="16" spans="1:13" ht="35.1" customHeight="1" x14ac:dyDescent="0.3">
      <c r="A16" s="91"/>
      <c r="B16" s="79"/>
      <c r="C16" s="79"/>
      <c r="D16" s="68" t="s">
        <v>50</v>
      </c>
      <c r="E16" s="68" t="s">
        <v>58</v>
      </c>
      <c r="F16" s="69">
        <v>174200000</v>
      </c>
      <c r="G16" s="70">
        <v>1</v>
      </c>
      <c r="H16" s="71">
        <f t="shared" si="4"/>
        <v>174200000</v>
      </c>
      <c r="I16" s="109"/>
      <c r="J16" s="80"/>
      <c r="K16" s="81"/>
      <c r="L16" s="82"/>
      <c r="M16" s="111"/>
    </row>
    <row r="17" spans="1:13" ht="35.1" customHeight="1" x14ac:dyDescent="0.3">
      <c r="A17" s="91"/>
      <c r="B17" s="79"/>
      <c r="C17" s="79"/>
      <c r="D17" s="68" t="s">
        <v>50</v>
      </c>
      <c r="E17" s="68" t="s">
        <v>59</v>
      </c>
      <c r="F17" s="69">
        <v>340909800</v>
      </c>
      <c r="G17" s="70">
        <v>1</v>
      </c>
      <c r="H17" s="71">
        <f t="shared" si="4"/>
        <v>340909800</v>
      </c>
      <c r="I17" s="109"/>
      <c r="J17" s="80"/>
      <c r="K17" s="81"/>
      <c r="L17" s="82"/>
      <c r="M17" s="111"/>
    </row>
    <row r="18" spans="1:13" ht="24.95" customHeight="1" x14ac:dyDescent="0.3">
      <c r="A18" s="12"/>
      <c r="B18" s="34" t="s">
        <v>0</v>
      </c>
      <c r="C18" s="13"/>
      <c r="D18" s="14"/>
      <c r="E18" s="14"/>
      <c r="F18" s="15"/>
      <c r="G18" s="16"/>
      <c r="H18" s="17"/>
      <c r="I18" s="18"/>
      <c r="J18" s="64" t="s">
        <v>17</v>
      </c>
      <c r="K18" s="65">
        <f>SUM(K10:K17)</f>
        <v>12</v>
      </c>
      <c r="L18" s="66"/>
      <c r="M18" s="67">
        <f>SUM(M10:M17)</f>
        <v>12</v>
      </c>
    </row>
    <row r="19" spans="1:13" ht="24.95" customHeight="1" x14ac:dyDescent="0.3">
      <c r="B19" t="s">
        <v>43</v>
      </c>
    </row>
    <row r="20" spans="1:13" ht="24.95" customHeight="1" x14ac:dyDescent="0.3"/>
    <row r="21" spans="1:13" ht="24.95" customHeight="1" x14ac:dyDescent="0.3">
      <c r="A21" s="87" t="s">
        <v>34</v>
      </c>
      <c r="B21" s="88"/>
      <c r="C21" s="90"/>
      <c r="D21" s="84" t="s">
        <v>38</v>
      </c>
      <c r="E21" s="84"/>
      <c r="F21" s="84"/>
      <c r="G21" s="84"/>
      <c r="H21" s="84"/>
      <c r="I21" s="84"/>
      <c r="J21" s="84"/>
      <c r="K21" s="84"/>
      <c r="L21" s="84"/>
      <c r="M21" s="85"/>
    </row>
    <row r="22" spans="1:13" ht="54.75" customHeight="1" x14ac:dyDescent="0.3">
      <c r="A22" s="2" t="s">
        <v>14</v>
      </c>
      <c r="B22" s="3" t="s">
        <v>10</v>
      </c>
      <c r="C22" s="25" t="s">
        <v>35</v>
      </c>
      <c r="D22" s="24" t="s">
        <v>15</v>
      </c>
      <c r="E22" s="19" t="s">
        <v>25</v>
      </c>
      <c r="F22" s="20" t="s">
        <v>22</v>
      </c>
      <c r="G22" s="35" t="s">
        <v>39</v>
      </c>
      <c r="H22" s="20" t="s">
        <v>27</v>
      </c>
      <c r="I22" s="36" t="s">
        <v>19</v>
      </c>
      <c r="J22" s="37" t="s">
        <v>5</v>
      </c>
      <c r="K22" s="20" t="s">
        <v>37</v>
      </c>
      <c r="L22" s="36" t="s">
        <v>2</v>
      </c>
      <c r="M22" s="38" t="s">
        <v>20</v>
      </c>
    </row>
    <row r="23" spans="1:13" ht="35.1" customHeight="1" x14ac:dyDescent="0.3">
      <c r="A23" s="91" t="s">
        <v>75</v>
      </c>
      <c r="B23" s="79" t="s">
        <v>61</v>
      </c>
      <c r="C23" s="86">
        <v>0.35</v>
      </c>
      <c r="D23" s="68" t="s">
        <v>50</v>
      </c>
      <c r="E23" s="68" t="s">
        <v>60</v>
      </c>
      <c r="F23" s="69">
        <v>831668640</v>
      </c>
      <c r="G23" s="70">
        <v>0.47810000000000002</v>
      </c>
      <c r="H23" s="71">
        <v>397661210</v>
      </c>
      <c r="I23" s="71">
        <f>H23*C$23</f>
        <v>139181423.5</v>
      </c>
      <c r="J23" s="93">
        <f>SUM(I23:I30)/H1</f>
        <v>4.152373098275862</v>
      </c>
      <c r="K23" s="94">
        <v>10</v>
      </c>
      <c r="L23" s="110">
        <f>IF(AND(J23&gt;=1),1,IF(AND(J23&lt;1,J23&gt;=0.7),0.9,IF(AND(J23&lt;0.7,J23&gt;=0.4),0.8,0.7)))</f>
        <v>1</v>
      </c>
      <c r="M23" s="92">
        <f>K23*L23</f>
        <v>10</v>
      </c>
    </row>
    <row r="24" spans="1:13" ht="35.1" customHeight="1" x14ac:dyDescent="0.3">
      <c r="A24" s="91"/>
      <c r="B24" s="79"/>
      <c r="C24" s="86"/>
      <c r="D24" s="68" t="s">
        <v>50</v>
      </c>
      <c r="E24" s="68" t="s">
        <v>63</v>
      </c>
      <c r="F24" s="69">
        <v>467875000</v>
      </c>
      <c r="G24" s="70">
        <v>0.4</v>
      </c>
      <c r="H24" s="71">
        <f>F24*G24</f>
        <v>187150000</v>
      </c>
      <c r="I24" s="71">
        <f>H24*C$23</f>
        <v>65502499.999999993</v>
      </c>
      <c r="J24" s="93"/>
      <c r="K24" s="94"/>
      <c r="L24" s="110"/>
      <c r="M24" s="92"/>
    </row>
    <row r="25" spans="1:13" ht="35.1" customHeight="1" x14ac:dyDescent="0.3">
      <c r="A25" s="91"/>
      <c r="B25" s="79"/>
      <c r="C25" s="86"/>
      <c r="D25" s="68" t="s">
        <v>50</v>
      </c>
      <c r="E25" s="68" t="s">
        <v>64</v>
      </c>
      <c r="F25" s="69">
        <v>1221000000</v>
      </c>
      <c r="G25" s="70">
        <v>4.5045045045045043E-2</v>
      </c>
      <c r="H25" s="71">
        <f>F25*G25</f>
        <v>55000000</v>
      </c>
      <c r="I25" s="71">
        <f>H25*C$23</f>
        <v>19250000</v>
      </c>
      <c r="J25" s="93"/>
      <c r="K25" s="94"/>
      <c r="L25" s="110"/>
      <c r="M25" s="92"/>
    </row>
    <row r="26" spans="1:13" ht="35.1" customHeight="1" x14ac:dyDescent="0.3">
      <c r="A26" s="91"/>
      <c r="B26" s="79"/>
      <c r="C26" s="86"/>
      <c r="D26" s="68" t="s">
        <v>50</v>
      </c>
      <c r="E26" s="68" t="s">
        <v>65</v>
      </c>
      <c r="F26" s="69">
        <v>220954500</v>
      </c>
      <c r="G26" s="70">
        <v>1</v>
      </c>
      <c r="H26" s="71">
        <f t="shared" ref="H26" si="5">F26*G26</f>
        <v>220954500</v>
      </c>
      <c r="I26" s="71">
        <f>H26*C$23</f>
        <v>77334075</v>
      </c>
      <c r="J26" s="93"/>
      <c r="K26" s="94"/>
      <c r="L26" s="110"/>
      <c r="M26" s="92"/>
    </row>
    <row r="27" spans="1:13" ht="35.1" customHeight="1" x14ac:dyDescent="0.3">
      <c r="A27" s="91" t="s">
        <v>67</v>
      </c>
      <c r="B27" s="79" t="s">
        <v>61</v>
      </c>
      <c r="C27" s="86">
        <v>0.65</v>
      </c>
      <c r="D27" s="68" t="s">
        <v>50</v>
      </c>
      <c r="E27" s="68" t="s">
        <v>68</v>
      </c>
      <c r="F27" s="73">
        <v>467875000</v>
      </c>
      <c r="G27" s="70">
        <v>1</v>
      </c>
      <c r="H27" s="71">
        <f t="shared" ref="H27:H28" si="6">F27*G27</f>
        <v>467875000</v>
      </c>
      <c r="I27" s="71">
        <f>H27*C$27</f>
        <v>304118750</v>
      </c>
      <c r="J27" s="93"/>
      <c r="K27" s="94"/>
      <c r="L27" s="110"/>
      <c r="M27" s="92"/>
    </row>
    <row r="28" spans="1:13" ht="35.1" customHeight="1" x14ac:dyDescent="0.3">
      <c r="A28" s="91"/>
      <c r="B28" s="79"/>
      <c r="C28" s="86"/>
      <c r="D28" s="68" t="s">
        <v>50</v>
      </c>
      <c r="E28" s="68" t="s">
        <v>69</v>
      </c>
      <c r="F28" s="73">
        <v>443250000</v>
      </c>
      <c r="G28" s="70">
        <v>1</v>
      </c>
      <c r="H28" s="71">
        <f t="shared" si="6"/>
        <v>443250000</v>
      </c>
      <c r="I28" s="71">
        <f>H28*C$27</f>
        <v>288112500</v>
      </c>
      <c r="J28" s="93"/>
      <c r="K28" s="94"/>
      <c r="L28" s="110"/>
      <c r="M28" s="92"/>
    </row>
    <row r="29" spans="1:13" ht="35.1" customHeight="1" x14ac:dyDescent="0.3">
      <c r="A29" s="91"/>
      <c r="B29" s="79"/>
      <c r="C29" s="86"/>
      <c r="D29" s="68" t="s">
        <v>50</v>
      </c>
      <c r="E29" s="68" t="s">
        <v>70</v>
      </c>
      <c r="F29" s="73">
        <v>621057000</v>
      </c>
      <c r="G29" s="70">
        <v>1</v>
      </c>
      <c r="H29" s="71">
        <v>272183000</v>
      </c>
      <c r="I29" s="71">
        <f>H29*C$27</f>
        <v>176918950</v>
      </c>
      <c r="J29" s="93"/>
      <c r="K29" s="94"/>
      <c r="L29" s="110"/>
      <c r="M29" s="92"/>
    </row>
    <row r="30" spans="1:13" ht="35.1" customHeight="1" x14ac:dyDescent="0.3">
      <c r="A30" s="91"/>
      <c r="B30" s="79"/>
      <c r="C30" s="86"/>
      <c r="D30" s="68" t="s">
        <v>50</v>
      </c>
      <c r="E30" s="68" t="s">
        <v>71</v>
      </c>
      <c r="F30" s="73">
        <v>669245530</v>
      </c>
      <c r="G30" s="70">
        <v>1</v>
      </c>
      <c r="H30" s="71">
        <v>205800000</v>
      </c>
      <c r="I30" s="71">
        <f>H30*C$27</f>
        <v>133770000</v>
      </c>
      <c r="J30" s="93"/>
      <c r="K30" s="94"/>
      <c r="L30" s="110"/>
      <c r="M30" s="92"/>
    </row>
    <row r="31" spans="1:13" ht="24.95" customHeight="1" x14ac:dyDescent="0.3">
      <c r="A31" s="2"/>
      <c r="B31" s="3" t="s">
        <v>13</v>
      </c>
      <c r="C31" s="27">
        <f>SUM(C23:C30)</f>
        <v>1</v>
      </c>
      <c r="D31" s="26"/>
      <c r="E31" s="3"/>
      <c r="F31" s="4"/>
      <c r="G31" s="5"/>
      <c r="H31" s="4"/>
      <c r="I31" s="6">
        <f>SUM(I23:I30)</f>
        <v>1204188198.5</v>
      </c>
      <c r="J31" s="22"/>
      <c r="K31" s="46">
        <f>SUM(K23:K30)</f>
        <v>10</v>
      </c>
      <c r="L31" s="23"/>
      <c r="M31" s="47">
        <f>SUM(M23:M30)</f>
        <v>10</v>
      </c>
    </row>
    <row r="32" spans="1:13" ht="24.95" customHeight="1" x14ac:dyDescent="0.3">
      <c r="B32" t="s">
        <v>3</v>
      </c>
      <c r="F32" s="1"/>
      <c r="G32" s="7"/>
    </row>
    <row r="33" spans="1:8" ht="24.95" customHeight="1" x14ac:dyDescent="0.3">
      <c r="F33" s="1"/>
      <c r="G33" s="7"/>
    </row>
    <row r="34" spans="1:8" ht="24.95" customHeight="1" x14ac:dyDescent="0.3">
      <c r="A34" s="87" t="s">
        <v>34</v>
      </c>
      <c r="B34" s="88"/>
      <c r="C34" s="89"/>
      <c r="D34" s="83" t="s">
        <v>23</v>
      </c>
      <c r="E34" s="84"/>
      <c r="F34" s="84"/>
      <c r="G34" s="84"/>
      <c r="H34" s="85"/>
    </row>
    <row r="35" spans="1:8" ht="48" customHeight="1" x14ac:dyDescent="0.3">
      <c r="A35" s="21" t="s">
        <v>18</v>
      </c>
      <c r="B35" s="19" t="s">
        <v>10</v>
      </c>
      <c r="C35" s="19" t="s">
        <v>36</v>
      </c>
      <c r="D35" s="61" t="s">
        <v>48</v>
      </c>
      <c r="E35" s="19" t="s">
        <v>25</v>
      </c>
      <c r="F35" s="54" t="s">
        <v>44</v>
      </c>
      <c r="G35" s="53" t="s">
        <v>45</v>
      </c>
      <c r="H35" s="31" t="s">
        <v>46</v>
      </c>
    </row>
    <row r="36" spans="1:8" ht="24.95" customHeight="1" x14ac:dyDescent="0.3">
      <c r="A36" s="59" t="s">
        <v>76</v>
      </c>
      <c r="B36" s="72" t="s">
        <v>62</v>
      </c>
      <c r="C36" s="76">
        <v>0.35</v>
      </c>
      <c r="D36" s="74" t="s">
        <v>47</v>
      </c>
      <c r="E36" s="63" t="s">
        <v>66</v>
      </c>
      <c r="F36" s="78">
        <v>1</v>
      </c>
      <c r="G36" s="55">
        <f>$C$6*F36</f>
        <v>8</v>
      </c>
      <c r="H36" s="56">
        <f>G36*C36</f>
        <v>2.8</v>
      </c>
    </row>
    <row r="37" spans="1:8" ht="24.95" customHeight="1" x14ac:dyDescent="0.3">
      <c r="A37" s="60" t="s">
        <v>67</v>
      </c>
      <c r="B37" s="72" t="s">
        <v>62</v>
      </c>
      <c r="C37" s="77">
        <v>0.65</v>
      </c>
      <c r="D37" s="75" t="s">
        <v>49</v>
      </c>
      <c r="E37" s="63" t="s">
        <v>72</v>
      </c>
      <c r="F37" s="78">
        <v>1</v>
      </c>
      <c r="G37" s="57">
        <f t="shared" ref="G37" si="7">$C$6*F37</f>
        <v>8</v>
      </c>
      <c r="H37" s="58">
        <f t="shared" ref="H37" si="8">G37*C37</f>
        <v>5.2</v>
      </c>
    </row>
    <row r="38" spans="1:8" ht="24.95" customHeight="1" x14ac:dyDescent="0.3">
      <c r="A38" s="40"/>
      <c r="B38" s="41" t="s">
        <v>13</v>
      </c>
      <c r="C38" s="42">
        <f>SUM(C36:C37)</f>
        <v>1</v>
      </c>
      <c r="D38" s="40"/>
      <c r="E38" s="43"/>
      <c r="F38" s="48"/>
      <c r="G38" s="41"/>
      <c r="H38" s="44">
        <f>SUM(H36:H37)</f>
        <v>8</v>
      </c>
    </row>
    <row r="39" spans="1:8" ht="24.95" customHeight="1" x14ac:dyDescent="0.3">
      <c r="B39" t="s">
        <v>4</v>
      </c>
    </row>
    <row r="40" spans="1:8" ht="24.95" customHeight="1" x14ac:dyDescent="0.3">
      <c r="A40" s="34"/>
    </row>
  </sheetData>
  <mergeCells count="39">
    <mergeCell ref="J10:J13"/>
    <mergeCell ref="K10:K13"/>
    <mergeCell ref="L10:L13"/>
    <mergeCell ref="M10:M13"/>
    <mergeCell ref="M14:M17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B27:B30"/>
    <mergeCell ref="C27:C30"/>
    <mergeCell ref="D21:M21"/>
    <mergeCell ref="A34:C34"/>
    <mergeCell ref="A21:C21"/>
    <mergeCell ref="A23:A26"/>
    <mergeCell ref="B23:B26"/>
    <mergeCell ref="C23:C26"/>
    <mergeCell ref="A27:A30"/>
    <mergeCell ref="M23:M30"/>
    <mergeCell ref="J23:J30"/>
    <mergeCell ref="K23:K30"/>
    <mergeCell ref="L23:L30"/>
    <mergeCell ref="C14:C17"/>
    <mergeCell ref="J14:J17"/>
    <mergeCell ref="K14:K17"/>
    <mergeCell ref="L14:L17"/>
    <mergeCell ref="D34:H34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장 다솔</cp:lastModifiedBy>
  <cp:revision>1</cp:revision>
  <cp:lastPrinted>2023-09-05T23:12:05Z</cp:lastPrinted>
  <dcterms:created xsi:type="dcterms:W3CDTF">2020-08-11T07:59:09Z</dcterms:created>
  <dcterms:modified xsi:type="dcterms:W3CDTF">2025-11-03T01:23:46Z</dcterms:modified>
  <cp:version>1100.0100.01</cp:version>
</cp:coreProperties>
</file>